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STR3\Desktop\ROZPOČTOVÁNÍ\ROZPOČTY-AKCE seznam\ROZPOČTY 2025\SPÁČIL\Přístavba  tělocvičny Křetí\"/>
    </mc:Choice>
  </mc:AlternateContent>
  <xr:revisionPtr revIDLastSave="0" documentId="8_{A3226A9D-D45B-468F-9814-421D515E8B1D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SO02-1.1.19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SO02-1.1.19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SO02-1.1.19 Pol'!$A$1:$Y$29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I16" i="1" s="1"/>
  <c r="G42" i="1"/>
  <c r="H42" i="1" s="1"/>
  <c r="I42" i="1" s="1"/>
  <c r="F42" i="1"/>
  <c r="G41" i="1"/>
  <c r="F41" i="1"/>
  <c r="G39" i="1"/>
  <c r="F39" i="1"/>
  <c r="G23" i="12"/>
  <c r="G8" i="12"/>
  <c r="G9" i="12"/>
  <c r="I9" i="12"/>
  <c r="K9" i="12"/>
  <c r="K8" i="12" s="1"/>
  <c r="M9" i="12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AF23" i="12" s="1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I8" i="12" s="1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AE23" i="12"/>
  <c r="I20" i="1"/>
  <c r="I19" i="1"/>
  <c r="I18" i="1"/>
  <c r="I17" i="1"/>
  <c r="F43" i="1"/>
  <c r="G43" i="1"/>
  <c r="G25" i="1" s="1"/>
  <c r="A25" i="1" s="1"/>
  <c r="A26" i="1" s="1"/>
  <c r="G26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54" i="1" l="1"/>
  <c r="J53" i="1" s="1"/>
  <c r="J54" i="1" s="1"/>
  <c r="G28" i="1"/>
  <c r="G23" i="1"/>
  <c r="M8" i="12"/>
  <c r="I21" i="1"/>
  <c r="J39" i="1"/>
  <c r="J43" i="1" s="1"/>
  <c r="J41" i="1"/>
  <c r="J42" i="1"/>
  <c r="H43" i="1"/>
  <c r="A23" i="1" l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VISTR3</author>
  </authors>
  <commentList>
    <comment ref="S6" authorId="0" shapeId="0" xr:uid="{647AB29E-4960-4C39-B621-7F38B333530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22DF115-6812-4C42-95CE-F4F2CEBD7DF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<sst xmlns="http://schemas.openxmlformats.org/spreadsheetml/2006/main" count="248" uniqueCount="138">
  <si>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</si>
  <si>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</si>
  <si>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</si>
  <si>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</si>
  <si>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</si>
  <si>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</si>
  <si>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</si>
  <si>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</si>
  <si>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</si>
  <si>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</si>
  <si>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</si>
  <si>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</si>
  <si>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</si>
  <si>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</si>
  <si>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</si>
  <si>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</si>
  <si>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</si>
  <si>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</si>
  <si>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</si>
  <si>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</si>
  <si>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</si>
  <si>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</si>
  <si>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</si>
  <si>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</si>
  <si>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</si>
  <si>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</si>
  <si>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</si>
  <si>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</si>
  <si>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</si>
  <si>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</si>
  <si>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</si>
  <si>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</si>
  <si>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</si>
  <si>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</si>
  <si>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</si>
  <si>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</si>
  <si>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</si>
  <si>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</si>
  <si>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</si>
  <si>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</si>
  <si>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</si>
  <si>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</si>
  <si>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</si>
  <si>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SO02-1.1.19</t>
  </si>
  <si>
    <t>Interiérové vybavení</t>
  </si>
  <si>
    <t>SO 02</t>
  </si>
  <si>
    <t>Přístavba tělocvičny</t>
  </si>
  <si>
    <t>Objekt:</t>
  </si>
  <si>
    <t>Rozpočet:</t>
  </si>
  <si>
    <t>SP24/01</t>
  </si>
  <si>
    <t>Přístavba tělocvičny dětské léčebny Křetín</t>
  </si>
  <si>
    <t>Stavba</t>
  </si>
  <si>
    <t>Stavební objekt</t>
  </si>
  <si>
    <t>Celkem za stavbu</t>
  </si>
  <si>
    <t>CZK</t>
  </si>
  <si>
    <t>#POPS</t>
  </si>
  <si>
    <t>Popis stavby: SP24/01 - Přístavba tělocvičny dětské léčebny Křetín</t>
  </si>
  <si>
    <t>#POPO</t>
  </si>
  <si>
    <t>Popis objektu: SO 02 - Přístavba tělocvičny</t>
  </si>
  <si>
    <t>#POPR</t>
  </si>
  <si>
    <t>Popis rozpočtu: SO02-1.1.19 - Interiérové vybavení</t>
  </si>
  <si>
    <t>Rekapitulace dílů</t>
  </si>
  <si>
    <t>Typ dílu</t>
  </si>
  <si>
    <t>766.1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</si>
  <si>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</si>
  <si>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</si>
  <si>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</si>
  <si>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</si>
  <si>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</si>
  <si>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</si>
  <si>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</si>
  <si>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</si>
  <si>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</si>
  <si>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</si>
  <si>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</si>
  <si>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</si>
  <si>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</si>
  <si>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</si>
  <si>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</si>
  <si>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</si>
  <si>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</si>
  <si>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</si>
  <si>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</si>
  <si>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</si>
  <si>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</si>
  <si>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</si>
  <si>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</si>
  <si>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</si>
  <si>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</si>
  <si>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</si>
  <si>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</si>
  <si>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</si>
  <si>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</si>
  <si>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</si>
  <si>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</si>
  <si>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I1.1</t>
  </si>
  <si>
    <t>Sestava uzamykatelných dřevěných úložných boxů na kovové podnoži, 9 boxů, výška 3×600 mm, rozměry š.900 x hl. 500 x v. 1800+200 mm sokl</t>
  </si>
  <si>
    <t>kus</t>
  </si>
  <si>
    <t>Vlastní</t>
  </si>
  <si>
    <t>Indiv</t>
  </si>
  <si>
    <t>Práce</t>
  </si>
  <si>
    <t>Běžná</t>
  </si>
  <si>
    <t>POL1_</t>
  </si>
  <si>
    <t>I1.2</t>
  </si>
  <si>
    <t>Sestava uzamykatelných dřevěných úložných boxů na kovové podnoži, 6 boxů, výška 3×600 mm, rozměry š.600 x hl. 500 x v. 1800+200 mm sokl</t>
  </si>
  <si>
    <t>I2</t>
  </si>
  <si>
    <t>Nízká šatní lavice na kovové podnoži, délka 1000 mm, výška 420 mm</t>
  </si>
  <si>
    <t>I3</t>
  </si>
  <si>
    <t>Pracovní stůl jako součást dohledového pracoviště v prostoru wellness, rozměry 1600 x 800x v.740 mm</t>
  </si>
  <si>
    <t>I4</t>
  </si>
  <si>
    <t>Stacionární výsuvný kontejner přístavný ke stolu, rozměry š.420x v.1200 x hl.800 mm</t>
  </si>
  <si>
    <t>I5</t>
  </si>
  <si>
    <t>Kancelářská židle na kolečkách, čalouněná, výškově stavitelná, otočná, s područkami, rozměry cca v. 880-990, výška sedáku 360-470, š. 650, hl. 690</t>
  </si>
  <si>
    <t>I6</t>
  </si>
  <si>
    <t>Sestava uzamykatelných dřevěných šatních skříněk na ocelové podnoži s předsazenou lavičkou,trojmudul, rozměry š.900 x hl. 500 x v. 1580+420 mm lavička</t>
  </si>
  <si>
    <t>I7.1</t>
  </si>
  <si>
    <t>Plechová uzaviratelná skříň např. na úklidové prostředky, rozměry š.800 x hl. 500 x v. cca 1950 mm</t>
  </si>
  <si>
    <t>I7.2</t>
  </si>
  <si>
    <t>Regál kovový policový, 6 polic. Nosnost 1 police min. 100 kg. Výška a barva shodná jako I7.1, rozměry š.800 x hl. 400 x v. cca 1950 mm</t>
  </si>
  <si>
    <t>I8</t>
  </si>
  <si>
    <t>Předělový do stropu pevně montovaný závěsový systém. Součástí jsou hliníkové eloxované kolejnice, nastav. stropní držáky, závěsové kroužky a závěsy. Výška závěsu 175cm Celk.délka kolejnice cca 11,5m</t>
  </si>
  <si>
    <t>I9</t>
  </si>
  <si>
    <t>Závěsná sestava 10ti poliček na ručníky, materiál HPL (vysokotlaký laminát) vhodný do vlhkých, a mokrých prostor, dekor bělený dub; rozměry 1250 x 500 x 250 mm</t>
  </si>
  <si>
    <t>I10</t>
  </si>
  <si>
    <t>Křeslo samostatné, celočalouněný korpus, bez područek, podnož tvořená plochými kovovými kluzáky, rozměry š. 67 x  v.85 x hl.94  cm</t>
  </si>
  <si>
    <t>I11</t>
  </si>
  <si>
    <t>Suchá masážní vana pro intenzivní provoz, kapacita vody 430 l, nosnost min. 200 kg, se zdravotnickou certifikací, rozměry 220 × 103 × 60 cm</t>
  </si>
  <si>
    <t>SUM</t>
  </si>
  <si>
    <t>JKSO:</t>
  </si>
  <si>
    <t>802.29</t>
  </si>
  <si>
    <t>haly pro tělovýchovu ostatní</t>
  </si>
  <si>
    <t>JKSO</t>
  </si>
  <si>
    <t>6165 m3</t>
  </si>
  <si>
    <t>svislá nosná konstrukce monolitická betonová plošná</t>
  </si>
  <si>
    <t>JKSOChar</t>
  </si>
  <si>
    <t>novostavba objektu</t>
  </si>
  <si>
    <t>JKSOAkce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</si>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</sst>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ufpBII+zIOOKEgLTMZF/RikRTSeIigPfN+AxYVCEL6JhOqpFIKCVgoCkMD1klsq+WSXGTCQyJTM9oH7mM3/7AA==" saltValue="YoyiYX5cx07Gr25ehXkvr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265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SUMIF(F53:F53,A16,I53:I53)+SUMIF(F53:F53,"PSU",I53:I53)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SUMIF(F53:F53,A17,I53:I53)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SUMIF(F53:F53,A18,I53:I53)</f>
        <v>0</v>
      </c>
      <c r="J18" s="85"/>
    </row>
    <row r="19" spans="1:10" ht="23.25" customHeight="1" x14ac:dyDescent="0.2">
      <c r="A19" s="196" t="s">
        <v>64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SUMIF(F53:F53,A19,I53:I53)</f>
        <v>0</v>
      </c>
      <c r="J19" s="85"/>
    </row>
    <row r="20" spans="1:10" ht="23.25" customHeight="1" x14ac:dyDescent="0.2">
      <c r="A20" s="196" t="s">
        <v>65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SUMIF(F53:F53,A20,I53:I53)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02 SO02-1.1.19 Pol'!AE23</f>
        <v>0</v>
      </c>
      <c r="G39" s="149">
        <f>'SO 02 SO02-1.1.19 Pol'!AF23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'SO 02 SO02-1.1.19 Pol'!AE23</f>
        <v>0</v>
      </c>
      <c r="G41" s="155">
        <f>'SO 02 SO02-1.1.19 Pol'!AF23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 02 SO02-1.1.19 Pol'!AE23</f>
        <v>0</v>
      </c>
      <c r="G42" s="150">
        <f>'SO 02 SO02-1.1.19 Pol'!AF23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44</v>
      </c>
      <c r="D53" s="185"/>
      <c r="E53" s="185"/>
      <c r="F53" s="192" t="s">
        <v>24</v>
      </c>
      <c r="G53" s="193"/>
      <c r="H53" s="193"/>
      <c r="I53" s="193">
        <f>'SO 02 SO02-1.1.19 Pol'!G8</f>
        <v>0</v>
      </c>
      <c r="J53" s="189" t="str">
        <f>IF(I54=0,"",I53/I54*100)</f>
        <v/>
      </c>
    </row>
    <row r="54" spans="1:10" ht="25.5" customHeight="1" x14ac:dyDescent="0.2">
      <c r="A54" s="179"/>
      <c r="B54" s="186" t="s">
        <v>1</v>
      </c>
      <c r="C54" s="187"/>
      <c r="D54" s="188"/>
      <c r="E54" s="188"/>
      <c r="F54" s="194"/>
      <c r="G54" s="195"/>
      <c r="H54" s="195"/>
      <c r="I54" s="195">
        <f>I53</f>
        <v>0</v>
      </c>
      <c r="J54" s="190" t="str">
        <f>J53</f>
        <v/>
      </c>
    </row>
    <row r="55" spans="1:10" x14ac:dyDescent="0.2">
      <c r="F55" s="135"/>
      <c r="G55" s="135"/>
      <c r="H55" s="135"/>
      <c r="I55" s="135"/>
      <c r="J55" s="191"/>
    </row>
    <row r="56" spans="1:10" x14ac:dyDescent="0.2">
      <c r="F56" s="135"/>
      <c r="G56" s="135"/>
      <c r="H56" s="135"/>
      <c r="I56" s="135"/>
      <c r="J56" s="191"/>
    </row>
    <row r="57" spans="1:10" x14ac:dyDescent="0.2">
      <c r="F57" s="135"/>
      <c r="G57" s="135"/>
      <c r="H57" s="135"/>
      <c r="I57" s="135"/>
      <c r="J57" s="191"/>
    </row>
  </sheetData>
  <sheetProtection algorithmName="SHA-512" hashValue="2u0PefoyprXkbs7hlpvJl4zoseK9zJuDGgBetEdL1X+m4ZxfVGmBps4+XEUhUxWsQP+plb07lMIJYGP+HwjHRg==" saltValue="bVNmr+5tyH8hUYsIG8yeM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dObv5kUvmxuy4q4Ntcz6gdd4h0YYtsv5557+P5hUt5f6qZv91eDrBtt8MKHcfTWl61gKctAHaQBHfexN0LEHVg==" saltValue="Sj/xpSttvzJDx4V2SPScO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9B6D8-6493-47B2-89F5-EB4417264CA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66</v>
      </c>
      <c r="B1" s="197"/>
      <c r="C1" s="197"/>
      <c r="D1" s="197"/>
      <c r="E1" s="197"/>
      <c r="F1" s="197"/>
      <c r="G1" s="197"/>
      <c r="AG1" t="s">
        <v>67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68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68</v>
      </c>
      <c r="AG3" t="s">
        <v>69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70</v>
      </c>
    </row>
    <row r="5" spans="1:60" x14ac:dyDescent="0.2">
      <c r="D5" s="10"/>
    </row>
    <row r="6" spans="1:60" ht="38.25" x14ac:dyDescent="0.2">
      <c r="A6" s="208" t="s">
        <v>71</v>
      </c>
      <c r="B6" s="210" t="s">
        <v>72</v>
      </c>
      <c r="C6" s="210" t="s">
        <v>73</v>
      </c>
      <c r="D6" s="209" t="s">
        <v>74</v>
      </c>
      <c r="E6" s="208" t="s">
        <v>75</v>
      </c>
      <c r="F6" s="207" t="s">
        <v>76</v>
      </c>
      <c r="G6" s="208" t="s">
        <v>29</v>
      </c>
      <c r="H6" s="211" t="s">
        <v>30</v>
      </c>
      <c r="I6" s="211" t="s">
        <v>77</v>
      </c>
      <c r="J6" s="211" t="s">
        <v>31</v>
      </c>
      <c r="K6" s="211" t="s">
        <v>78</v>
      </c>
      <c r="L6" s="211" t="s">
        <v>79</v>
      </c>
      <c r="M6" s="211" t="s">
        <v>80</v>
      </c>
      <c r="N6" s="211" t="s">
        <v>81</v>
      </c>
      <c r="O6" s="211" t="s">
        <v>82</v>
      </c>
      <c r="P6" s="211" t="s">
        <v>83</v>
      </c>
      <c r="Q6" s="211" t="s">
        <v>84</v>
      </c>
      <c r="R6" s="211" t="s">
        <v>85</v>
      </c>
      <c r="S6" s="211" t="s">
        <v>86</v>
      </c>
      <c r="T6" s="211" t="s">
        <v>87</v>
      </c>
      <c r="U6" s="211" t="s">
        <v>88</v>
      </c>
      <c r="V6" s="211" t="s">
        <v>89</v>
      </c>
      <c r="W6" s="211" t="s">
        <v>90</v>
      </c>
      <c r="X6" s="211" t="s">
        <v>91</v>
      </c>
      <c r="Y6" s="211" t="s">
        <v>92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2" t="s">
        <v>93</v>
      </c>
      <c r="B8" s="223" t="s">
        <v>63</v>
      </c>
      <c r="C8" s="243" t="s">
        <v>44</v>
      </c>
      <c r="D8" s="224"/>
      <c r="E8" s="225"/>
      <c r="F8" s="226"/>
      <c r="G8" s="226">
        <f>SUMIF(AG9:AG21,"&lt;&gt;NOR",G9:G21)</f>
        <v>0</v>
      </c>
      <c r="H8" s="226"/>
      <c r="I8" s="226">
        <f>SUM(I9:I21)</f>
        <v>0</v>
      </c>
      <c r="J8" s="226"/>
      <c r="K8" s="226">
        <f>SUM(K9:K21)</f>
        <v>0</v>
      </c>
      <c r="L8" s="226"/>
      <c r="M8" s="226">
        <f>SUM(M9:M21)</f>
        <v>0</v>
      </c>
      <c r="N8" s="225"/>
      <c r="O8" s="225">
        <f>SUM(O9:O21)</f>
        <v>0</v>
      </c>
      <c r="P8" s="225"/>
      <c r="Q8" s="225">
        <f>SUM(Q9:Q21)</f>
        <v>0</v>
      </c>
      <c r="R8" s="226"/>
      <c r="S8" s="226"/>
      <c r="T8" s="227"/>
      <c r="U8" s="221"/>
      <c r="V8" s="221">
        <f>SUM(V9:V21)</f>
        <v>0</v>
      </c>
      <c r="W8" s="221"/>
      <c r="X8" s="221"/>
      <c r="Y8" s="221"/>
      <c r="AG8" t="s">
        <v>94</v>
      </c>
    </row>
    <row r="9" spans="1:60" ht="22.5" outlineLevel="1" x14ac:dyDescent="0.2">
      <c r="A9" s="236">
        <v>1</v>
      </c>
      <c r="B9" s="237" t="s">
        <v>95</v>
      </c>
      <c r="C9" s="244" t="s">
        <v>96</v>
      </c>
      <c r="D9" s="238" t="s">
        <v>97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98</v>
      </c>
      <c r="T9" s="242" t="s">
        <v>99</v>
      </c>
      <c r="U9" s="220">
        <v>0</v>
      </c>
      <c r="V9" s="220">
        <f>ROUND(E9*U9,2)</f>
        <v>0</v>
      </c>
      <c r="W9" s="220"/>
      <c r="X9" s="220" t="s">
        <v>100</v>
      </c>
      <c r="Y9" s="220" t="s">
        <v>101</v>
      </c>
      <c r="Z9" s="212"/>
      <c r="AA9" s="212"/>
      <c r="AB9" s="212"/>
      <c r="AC9" s="212"/>
      <c r="AD9" s="212"/>
      <c r="AE9" s="212"/>
      <c r="AF9" s="212"/>
      <c r="AG9" s="212" t="s">
        <v>102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36">
        <v>2</v>
      </c>
      <c r="B10" s="237" t="s">
        <v>103</v>
      </c>
      <c r="C10" s="244" t="s">
        <v>104</v>
      </c>
      <c r="D10" s="238" t="s">
        <v>97</v>
      </c>
      <c r="E10" s="239">
        <v>2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39">
        <v>0</v>
      </c>
      <c r="O10" s="239">
        <f>ROUND(E10*N10,2)</f>
        <v>0</v>
      </c>
      <c r="P10" s="239">
        <v>0</v>
      </c>
      <c r="Q10" s="239">
        <f>ROUND(E10*P10,2)</f>
        <v>0</v>
      </c>
      <c r="R10" s="241"/>
      <c r="S10" s="241" t="s">
        <v>98</v>
      </c>
      <c r="T10" s="242" t="s">
        <v>99</v>
      </c>
      <c r="U10" s="220">
        <v>0</v>
      </c>
      <c r="V10" s="220">
        <f>ROUND(E10*U10,2)</f>
        <v>0</v>
      </c>
      <c r="W10" s="220"/>
      <c r="X10" s="220" t="s">
        <v>100</v>
      </c>
      <c r="Y10" s="220" t="s">
        <v>101</v>
      </c>
      <c r="Z10" s="212"/>
      <c r="AA10" s="212"/>
      <c r="AB10" s="212"/>
      <c r="AC10" s="212"/>
      <c r="AD10" s="212"/>
      <c r="AE10" s="212"/>
      <c r="AF10" s="212"/>
      <c r="AG10" s="212" t="s">
        <v>102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6">
        <v>3</v>
      </c>
      <c r="B11" s="237" t="s">
        <v>105</v>
      </c>
      <c r="C11" s="244" t="s">
        <v>106</v>
      </c>
      <c r="D11" s="238" t="s">
        <v>97</v>
      </c>
      <c r="E11" s="239">
        <v>8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41"/>
      <c r="S11" s="241" t="s">
        <v>98</v>
      </c>
      <c r="T11" s="242" t="s">
        <v>99</v>
      </c>
      <c r="U11" s="220">
        <v>0</v>
      </c>
      <c r="V11" s="220">
        <f>ROUND(E11*U11,2)</f>
        <v>0</v>
      </c>
      <c r="W11" s="220"/>
      <c r="X11" s="220" t="s">
        <v>100</v>
      </c>
      <c r="Y11" s="220" t="s">
        <v>101</v>
      </c>
      <c r="Z11" s="212"/>
      <c r="AA11" s="212"/>
      <c r="AB11" s="212"/>
      <c r="AC11" s="212"/>
      <c r="AD11" s="212"/>
      <c r="AE11" s="212"/>
      <c r="AF11" s="212"/>
      <c r="AG11" s="212" t="s">
        <v>102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36">
        <v>4</v>
      </c>
      <c r="B12" s="237" t="s">
        <v>107</v>
      </c>
      <c r="C12" s="244" t="s">
        <v>108</v>
      </c>
      <c r="D12" s="238" t="s">
        <v>97</v>
      </c>
      <c r="E12" s="239">
        <v>1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/>
      <c r="S12" s="241" t="s">
        <v>98</v>
      </c>
      <c r="T12" s="242" t="s">
        <v>99</v>
      </c>
      <c r="U12" s="220">
        <v>0</v>
      </c>
      <c r="V12" s="220">
        <f>ROUND(E12*U12,2)</f>
        <v>0</v>
      </c>
      <c r="W12" s="220"/>
      <c r="X12" s="220" t="s">
        <v>100</v>
      </c>
      <c r="Y12" s="220" t="s">
        <v>101</v>
      </c>
      <c r="Z12" s="212"/>
      <c r="AA12" s="212"/>
      <c r="AB12" s="212"/>
      <c r="AC12" s="212"/>
      <c r="AD12" s="212"/>
      <c r="AE12" s="212"/>
      <c r="AF12" s="212"/>
      <c r="AG12" s="212" t="s">
        <v>102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6">
        <v>5</v>
      </c>
      <c r="B13" s="237" t="s">
        <v>109</v>
      </c>
      <c r="C13" s="244" t="s">
        <v>110</v>
      </c>
      <c r="D13" s="238" t="s">
        <v>97</v>
      </c>
      <c r="E13" s="239">
        <v>1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41"/>
      <c r="S13" s="241" t="s">
        <v>98</v>
      </c>
      <c r="T13" s="242" t="s">
        <v>99</v>
      </c>
      <c r="U13" s="220">
        <v>0</v>
      </c>
      <c r="V13" s="220">
        <f>ROUND(E13*U13,2)</f>
        <v>0</v>
      </c>
      <c r="W13" s="220"/>
      <c r="X13" s="220" t="s">
        <v>100</v>
      </c>
      <c r="Y13" s="220" t="s">
        <v>101</v>
      </c>
      <c r="Z13" s="212"/>
      <c r="AA13" s="212"/>
      <c r="AB13" s="212"/>
      <c r="AC13" s="212"/>
      <c r="AD13" s="212"/>
      <c r="AE13" s="212"/>
      <c r="AF13" s="212"/>
      <c r="AG13" s="212" t="s">
        <v>102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36">
        <v>6</v>
      </c>
      <c r="B14" s="237" t="s">
        <v>111</v>
      </c>
      <c r="C14" s="244" t="s">
        <v>112</v>
      </c>
      <c r="D14" s="238" t="s">
        <v>97</v>
      </c>
      <c r="E14" s="239">
        <v>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41"/>
      <c r="S14" s="241" t="s">
        <v>98</v>
      </c>
      <c r="T14" s="242" t="s">
        <v>99</v>
      </c>
      <c r="U14" s="220">
        <v>0</v>
      </c>
      <c r="V14" s="220">
        <f>ROUND(E14*U14,2)</f>
        <v>0</v>
      </c>
      <c r="W14" s="220"/>
      <c r="X14" s="220" t="s">
        <v>100</v>
      </c>
      <c r="Y14" s="220" t="s">
        <v>101</v>
      </c>
      <c r="Z14" s="212"/>
      <c r="AA14" s="212"/>
      <c r="AB14" s="212"/>
      <c r="AC14" s="212"/>
      <c r="AD14" s="212"/>
      <c r="AE14" s="212"/>
      <c r="AF14" s="212"/>
      <c r="AG14" s="212" t="s">
        <v>102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6">
        <v>7</v>
      </c>
      <c r="B15" s="237" t="s">
        <v>113</v>
      </c>
      <c r="C15" s="244" t="s">
        <v>114</v>
      </c>
      <c r="D15" s="238" t="s">
        <v>97</v>
      </c>
      <c r="E15" s="239">
        <v>10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/>
      <c r="S15" s="241" t="s">
        <v>98</v>
      </c>
      <c r="T15" s="242" t="s">
        <v>99</v>
      </c>
      <c r="U15" s="220">
        <v>0</v>
      </c>
      <c r="V15" s="220">
        <f>ROUND(E15*U15,2)</f>
        <v>0</v>
      </c>
      <c r="W15" s="220"/>
      <c r="X15" s="220" t="s">
        <v>100</v>
      </c>
      <c r="Y15" s="220" t="s">
        <v>101</v>
      </c>
      <c r="Z15" s="212"/>
      <c r="AA15" s="212"/>
      <c r="AB15" s="212"/>
      <c r="AC15" s="212"/>
      <c r="AD15" s="212"/>
      <c r="AE15" s="212"/>
      <c r="AF15" s="212"/>
      <c r="AG15" s="212" t="s">
        <v>102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36">
        <v>8</v>
      </c>
      <c r="B16" s="237" t="s">
        <v>115</v>
      </c>
      <c r="C16" s="244" t="s">
        <v>116</v>
      </c>
      <c r="D16" s="238" t="s">
        <v>97</v>
      </c>
      <c r="E16" s="239">
        <v>1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41"/>
      <c r="S16" s="241" t="s">
        <v>98</v>
      </c>
      <c r="T16" s="242" t="s">
        <v>99</v>
      </c>
      <c r="U16" s="220">
        <v>0</v>
      </c>
      <c r="V16" s="220">
        <f>ROUND(E16*U16,2)</f>
        <v>0</v>
      </c>
      <c r="W16" s="220"/>
      <c r="X16" s="220" t="s">
        <v>100</v>
      </c>
      <c r="Y16" s="220" t="s">
        <v>101</v>
      </c>
      <c r="Z16" s="212"/>
      <c r="AA16" s="212"/>
      <c r="AB16" s="212"/>
      <c r="AC16" s="212"/>
      <c r="AD16" s="212"/>
      <c r="AE16" s="212"/>
      <c r="AF16" s="212"/>
      <c r="AG16" s="212" t="s">
        <v>102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36">
        <v>9</v>
      </c>
      <c r="B17" s="237" t="s">
        <v>117</v>
      </c>
      <c r="C17" s="244" t="s">
        <v>118</v>
      </c>
      <c r="D17" s="238" t="s">
        <v>97</v>
      </c>
      <c r="E17" s="239">
        <v>2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41"/>
      <c r="S17" s="241" t="s">
        <v>98</v>
      </c>
      <c r="T17" s="242" t="s">
        <v>99</v>
      </c>
      <c r="U17" s="220">
        <v>0</v>
      </c>
      <c r="V17" s="220">
        <f>ROUND(E17*U17,2)</f>
        <v>0</v>
      </c>
      <c r="W17" s="220"/>
      <c r="X17" s="220" t="s">
        <v>100</v>
      </c>
      <c r="Y17" s="220" t="s">
        <v>101</v>
      </c>
      <c r="Z17" s="212"/>
      <c r="AA17" s="212"/>
      <c r="AB17" s="212"/>
      <c r="AC17" s="212"/>
      <c r="AD17" s="212"/>
      <c r="AE17" s="212"/>
      <c r="AF17" s="212"/>
      <c r="AG17" s="212" t="s">
        <v>102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33.75" outlineLevel="1" x14ac:dyDescent="0.2">
      <c r="A18" s="236">
        <v>10</v>
      </c>
      <c r="B18" s="237" t="s">
        <v>119</v>
      </c>
      <c r="C18" s="244" t="s">
        <v>120</v>
      </c>
      <c r="D18" s="238" t="s">
        <v>97</v>
      </c>
      <c r="E18" s="239">
        <v>1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/>
      <c r="S18" s="241" t="s">
        <v>98</v>
      </c>
      <c r="T18" s="242" t="s">
        <v>99</v>
      </c>
      <c r="U18" s="220">
        <v>0</v>
      </c>
      <c r="V18" s="220">
        <f>ROUND(E18*U18,2)</f>
        <v>0</v>
      </c>
      <c r="W18" s="220"/>
      <c r="X18" s="220" t="s">
        <v>100</v>
      </c>
      <c r="Y18" s="220" t="s">
        <v>101</v>
      </c>
      <c r="Z18" s="212"/>
      <c r="AA18" s="212"/>
      <c r="AB18" s="212"/>
      <c r="AC18" s="212"/>
      <c r="AD18" s="212"/>
      <c r="AE18" s="212"/>
      <c r="AF18" s="212"/>
      <c r="AG18" s="212" t="s">
        <v>102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36">
        <v>11</v>
      </c>
      <c r="B19" s="237" t="s">
        <v>121</v>
      </c>
      <c r="C19" s="244" t="s">
        <v>122</v>
      </c>
      <c r="D19" s="238" t="s">
        <v>97</v>
      </c>
      <c r="E19" s="239">
        <v>1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39">
        <v>0</v>
      </c>
      <c r="O19" s="239">
        <f>ROUND(E19*N19,2)</f>
        <v>0</v>
      </c>
      <c r="P19" s="239">
        <v>0</v>
      </c>
      <c r="Q19" s="239">
        <f>ROUND(E19*P19,2)</f>
        <v>0</v>
      </c>
      <c r="R19" s="241"/>
      <c r="S19" s="241" t="s">
        <v>98</v>
      </c>
      <c r="T19" s="242" t="s">
        <v>99</v>
      </c>
      <c r="U19" s="220">
        <v>0</v>
      </c>
      <c r="V19" s="220">
        <f>ROUND(E19*U19,2)</f>
        <v>0</v>
      </c>
      <c r="W19" s="220"/>
      <c r="X19" s="220" t="s">
        <v>100</v>
      </c>
      <c r="Y19" s="220" t="s">
        <v>101</v>
      </c>
      <c r="Z19" s="212"/>
      <c r="AA19" s="212"/>
      <c r="AB19" s="212"/>
      <c r="AC19" s="212"/>
      <c r="AD19" s="212"/>
      <c r="AE19" s="212"/>
      <c r="AF19" s="212"/>
      <c r="AG19" s="212" t="s">
        <v>102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36">
        <v>12</v>
      </c>
      <c r="B20" s="237" t="s">
        <v>123</v>
      </c>
      <c r="C20" s="244" t="s">
        <v>124</v>
      </c>
      <c r="D20" s="238" t="s">
        <v>97</v>
      </c>
      <c r="E20" s="239">
        <v>4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41"/>
      <c r="S20" s="241" t="s">
        <v>98</v>
      </c>
      <c r="T20" s="242" t="s">
        <v>99</v>
      </c>
      <c r="U20" s="220">
        <v>0</v>
      </c>
      <c r="V20" s="220">
        <f>ROUND(E20*U20,2)</f>
        <v>0</v>
      </c>
      <c r="W20" s="220"/>
      <c r="X20" s="220" t="s">
        <v>100</v>
      </c>
      <c r="Y20" s="220" t="s">
        <v>101</v>
      </c>
      <c r="Z20" s="212"/>
      <c r="AA20" s="212"/>
      <c r="AB20" s="212"/>
      <c r="AC20" s="212"/>
      <c r="AD20" s="212"/>
      <c r="AE20" s="212"/>
      <c r="AF20" s="212"/>
      <c r="AG20" s="212" t="s">
        <v>102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29">
        <v>13</v>
      </c>
      <c r="B21" s="230" t="s">
        <v>125</v>
      </c>
      <c r="C21" s="245" t="s">
        <v>126</v>
      </c>
      <c r="D21" s="231" t="s">
        <v>97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4"/>
      <c r="S21" s="234" t="s">
        <v>98</v>
      </c>
      <c r="T21" s="235" t="s">
        <v>99</v>
      </c>
      <c r="U21" s="220">
        <v>0</v>
      </c>
      <c r="V21" s="220">
        <f>ROUND(E21*U21,2)</f>
        <v>0</v>
      </c>
      <c r="W21" s="220"/>
      <c r="X21" s="220" t="s">
        <v>100</v>
      </c>
      <c r="Y21" s="220" t="s">
        <v>101</v>
      </c>
      <c r="Z21" s="212"/>
      <c r="AA21" s="212"/>
      <c r="AB21" s="212"/>
      <c r="AC21" s="212"/>
      <c r="AD21" s="212"/>
      <c r="AE21" s="212"/>
      <c r="AF21" s="212"/>
      <c r="AG21" s="212" t="s">
        <v>102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3"/>
      <c r="B22" s="4"/>
      <c r="C22" s="246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12</v>
      </c>
      <c r="AF22">
        <v>21</v>
      </c>
      <c r="AG22" t="s">
        <v>79</v>
      </c>
    </row>
    <row r="23" spans="1:60" x14ac:dyDescent="0.2">
      <c r="A23" s="215"/>
      <c r="B23" s="216" t="s">
        <v>29</v>
      </c>
      <c r="C23" s="247"/>
      <c r="D23" s="217"/>
      <c r="E23" s="218"/>
      <c r="F23" s="218"/>
      <c r="G23" s="228">
        <f>G8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f>SUMIF(L7:L21,AE22,G7:G21)</f>
        <v>0</v>
      </c>
      <c r="AF23">
        <f>SUMIF(L7:L21,AF22,G7:G21)</f>
        <v>0</v>
      </c>
      <c r="AG23" t="s">
        <v>127</v>
      </c>
    </row>
    <row r="24" spans="1:60" x14ac:dyDescent="0.2">
      <c r="A24" s="219" t="s">
        <v>128</v>
      </c>
      <c r="B24" s="219"/>
      <c r="C24" s="246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">
      <c r="A25" s="3"/>
      <c r="B25" s="4" t="s">
        <v>129</v>
      </c>
      <c r="C25" s="246" t="s">
        <v>130</v>
      </c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G25" t="s">
        <v>131</v>
      </c>
    </row>
    <row r="26" spans="1:60" x14ac:dyDescent="0.2">
      <c r="A26" s="3"/>
      <c r="B26" s="4" t="s">
        <v>132</v>
      </c>
      <c r="C26" s="246" t="s">
        <v>133</v>
      </c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G26" t="s">
        <v>134</v>
      </c>
    </row>
    <row r="27" spans="1:60" x14ac:dyDescent="0.2">
      <c r="A27" s="3"/>
      <c r="B27" s="4"/>
      <c r="C27" s="246" t="s">
        <v>135</v>
      </c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G27" t="s">
        <v>136</v>
      </c>
    </row>
    <row r="28" spans="1:60" x14ac:dyDescent="0.2">
      <c r="A28" s="3"/>
      <c r="B28" s="4"/>
      <c r="C28" s="246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C29" s="248"/>
      <c r="D29" s="10"/>
      <c r="AG29" t="s">
        <v>137</v>
      </c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foaxPvYkQAR39WGJy58YxStzGDrJZ64kieSux9K/WjzCca+ioYBNTuEuCPNKuFB6v6JNuFzm44X76SbwC6i/A==" saltValue="KDU6ETNdGjzdKT3KgNe9wQ==" spinCount="100000" sheet="1" formatRows="0"/>
  <mergeCells count="5">
    <mergeCell ref="A1:G1"/>
    <mergeCell ref="C2:G2"/>
    <mergeCell ref="C3:G3"/>
    <mergeCell ref="C4:G4"/>
    <mergeCell ref="A24:B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SO02-1.1.19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SO02-1.1.19 Pol'!Názvy_tisku</vt:lpstr>
      <vt:lpstr>oadresa</vt:lpstr>
      <vt:lpstr>Stavba!Objednatel</vt:lpstr>
      <vt:lpstr>Stavba!Objekt</vt:lpstr>
      <vt:lpstr>'SO 02 SO02-1.1.19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2025-05-14T10:49:07Z</dcterms:modified>
</cp:coreProperties>
</file>